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60" windowWidth="14115" windowHeight="48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9" i="3" l="1"/>
  <c r="G10" i="3"/>
  <c r="G11" i="3"/>
  <c r="G12" i="3"/>
  <c r="G13" i="3"/>
  <c r="G14" i="3"/>
  <c r="G15" i="3"/>
  <c r="G19" i="3"/>
  <c r="G20" i="3"/>
  <c r="G18" i="3"/>
  <c r="G8" i="3"/>
  <c r="D21" i="1"/>
  <c r="D20" i="1"/>
  <c r="D19" i="1"/>
  <c r="D18" i="1"/>
  <c r="D17" i="1"/>
  <c r="D16" i="1"/>
  <c r="D15" i="1"/>
  <c r="BC20" i="3"/>
  <c r="BB20" i="3"/>
  <c r="BA20" i="3"/>
  <c r="AY20" i="3"/>
  <c r="AZ20" i="3"/>
  <c r="BC19" i="3"/>
  <c r="BB19" i="3"/>
  <c r="BA19" i="3"/>
  <c r="AZ19" i="3"/>
  <c r="AY19" i="3"/>
  <c r="BC18" i="3"/>
  <c r="BC21" i="3" s="1"/>
  <c r="I8" i="2" s="1"/>
  <c r="BB18" i="3"/>
  <c r="BB21" i="3" s="1"/>
  <c r="H8" i="2" s="1"/>
  <c r="BA18" i="3"/>
  <c r="AY18" i="3"/>
  <c r="AZ18" i="3"/>
  <c r="AZ21" i="3" s="1"/>
  <c r="B8" i="2"/>
  <c r="A8" i="2"/>
  <c r="BA21" i="3"/>
  <c r="G8" i="2" s="1"/>
  <c r="AY21" i="3"/>
  <c r="E8" i="2" s="1"/>
  <c r="C21" i="3"/>
  <c r="BC15" i="3"/>
  <c r="BB15" i="3"/>
  <c r="BA15" i="3"/>
  <c r="AZ15" i="3"/>
  <c r="AY15" i="3"/>
  <c r="BC14" i="3"/>
  <c r="BB14" i="3"/>
  <c r="BA14" i="3"/>
  <c r="AY14" i="3"/>
  <c r="AZ14" i="3"/>
  <c r="BC13" i="3"/>
  <c r="BB13" i="3"/>
  <c r="BA13" i="3"/>
  <c r="AZ13" i="3"/>
  <c r="AY13" i="3"/>
  <c r="BC12" i="3"/>
  <c r="BB12" i="3"/>
  <c r="BA12" i="3"/>
  <c r="AY12" i="3"/>
  <c r="AZ12" i="3"/>
  <c r="BC11" i="3"/>
  <c r="BB11" i="3"/>
  <c r="BA11" i="3"/>
  <c r="AY11" i="3"/>
  <c r="AZ11" i="3"/>
  <c r="BC10" i="3"/>
  <c r="BB10" i="3"/>
  <c r="BA10" i="3"/>
  <c r="AY10" i="3"/>
  <c r="AZ10" i="3"/>
  <c r="BC9" i="3"/>
  <c r="BB9" i="3"/>
  <c r="BA9" i="3"/>
  <c r="AY9" i="3"/>
  <c r="AZ9" i="3"/>
  <c r="BC8" i="3"/>
  <c r="BB8" i="3"/>
  <c r="BA8" i="3"/>
  <c r="AY8" i="3"/>
  <c r="AZ8" i="3"/>
  <c r="B7" i="2"/>
  <c r="A7" i="2"/>
  <c r="C1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21" i="3" l="1"/>
  <c r="F8" i="2" s="1"/>
  <c r="G16" i="3"/>
  <c r="BA16" i="3"/>
  <c r="G7" i="2" s="1"/>
  <c r="G9" i="2" s="1"/>
  <c r="C18" i="1" s="1"/>
  <c r="BC16" i="3"/>
  <c r="I7" i="2" s="1"/>
  <c r="I9" i="2" s="1"/>
  <c r="C21" i="1" s="1"/>
  <c r="AY16" i="3"/>
  <c r="E7" i="2" s="1"/>
  <c r="E9" i="2" s="1"/>
  <c r="C15" i="1" s="1"/>
  <c r="BB16" i="3"/>
  <c r="H7" i="2" s="1"/>
  <c r="H9" i="2" s="1"/>
  <c r="C17" i="1" s="1"/>
  <c r="AZ16" i="3"/>
  <c r="G22" i="3" l="1"/>
  <c r="F7" i="2"/>
  <c r="F9" i="2" s="1"/>
  <c r="C16" i="1" l="1"/>
  <c r="C19" i="1" s="1"/>
  <c r="C22" i="1" s="1"/>
  <c r="G17" i="2"/>
  <c r="I17" i="2" s="1"/>
  <c r="G18" i="1" s="1"/>
  <c r="G16" i="2"/>
  <c r="I16" i="2" s="1"/>
  <c r="G17" i="1" s="1"/>
  <c r="G15" i="2"/>
  <c r="I15" i="2" s="1"/>
  <c r="G16" i="1" s="1"/>
  <c r="G20" i="2"/>
  <c r="I20" i="2" s="1"/>
  <c r="G21" i="1" s="1"/>
  <c r="G14" i="2"/>
  <c r="I14" i="2" s="1"/>
  <c r="G15" i="1" s="1"/>
  <c r="G18" i="2"/>
  <c r="I18" i="2" s="1"/>
  <c r="G19" i="1" s="1"/>
  <c r="G21" i="2"/>
  <c r="I21" i="2" s="1"/>
  <c r="G19" i="2"/>
  <c r="I19" i="2" s="1"/>
  <c r="G20" i="1" s="1"/>
  <c r="H22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<sst xmlns="http://schemas.openxmlformats.org/spreadsheetml/2006/main" count="149" uniqueCount="116">
  <si>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</si>
  <si>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</si>
  <si>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</si>
  <si>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</si>
  <si>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</si>
  <si>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</si>
  <si>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</si>
  <si>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</si>
  <si>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</si>
  <si>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</si>
  <si>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</si>
  <si>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</si>
  <si>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</si>
  <si>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</si>
  <si>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</si>
  <si>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</si>
  <si>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</si>
  <si>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</si>
  <si>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</si>
  <si>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</si>
  <si>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</si>
  <si>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</si>
  <si>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</si>
  <si>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</si>
  <si>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</si>
  <si>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</si>
  <si>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</si>
  <si>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</si>
  <si>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</si>
  <si>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</si>
  <si>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</si>
  <si>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</si>
  <si>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</si>
  <si>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</si>
  <si>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</si>
  <si>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</si>
  <si>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</si>
  <si>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</si>
  <si>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</si>
  <si>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</si>
  <si>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</si>
  <si>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</si>
  <si>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</si>
  <si>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</si>
  <si>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</si>
  <si>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</si>
  <si>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</si>
  <si>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</si>
  <si>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</si>
  <si>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</si>
  <si>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</si>
  <si>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</si>
  <si>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</si>
  <si>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</si>
  <si>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</si>
  <si>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</si>
  <si>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</si>
  <si>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</si>
  <si>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</si>
  <si>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</si>
  <si>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</si>
  <si>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</si>
  <si>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</si>
  <si>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</si>
  <si>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</si>
  <si>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</si>
  <si>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</si>
  <si>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</si>
  <si>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</si>
  <si>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</si>
  <si>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</si>
  <si>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</si>
  <si>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</si>
  <si>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</si>
  <si>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</si>
  <si>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</si>
  <si>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000000004</t>
  </si>
  <si>
    <t>RMU Chodba-odvod kondenzátu</t>
  </si>
  <si>
    <t>01</t>
  </si>
  <si>
    <t>ZTI</t>
  </si>
  <si>
    <t>721</t>
  </si>
  <si>
    <t>Vnitřní kanalizace</t>
  </si>
  <si>
    <t>721170955R00</t>
  </si>
  <si>
    <t xml:space="preserve">Vsazení odbočky DN 50 do potrubí DN 110 </t>
  </si>
  <si>
    <t>kus</t>
  </si>
  <si>
    <t>721173303R00</t>
  </si>
  <si>
    <t xml:space="preserve">Potrubí z PP připojovací pro kondenzát D 32 x 1,8 </t>
  </si>
  <si>
    <t>m</t>
  </si>
  <si>
    <t>721176103R00</t>
  </si>
  <si>
    <t xml:space="preserve">Potrubí HT připojovací D 50 x 1,8 mm </t>
  </si>
  <si>
    <t>721176105R00</t>
  </si>
  <si>
    <t xml:space="preserve">Potrubí HT připojovací D 110 x 2,7 mm </t>
  </si>
  <si>
    <t>721194103R00</t>
  </si>
  <si>
    <t xml:space="preserve">Vyvedení odpadních výpustek D 32 x 1,8 </t>
  </si>
  <si>
    <t>721194105RM1</t>
  </si>
  <si>
    <t>Vyvedení odpadních výpustek D 50 x 1,8 včetně podomítkového sifonu pro kondenzát</t>
  </si>
  <si>
    <t>721290123R00</t>
  </si>
  <si>
    <t xml:space="preserve">Zkouška těsnosti kanalizace kouřem DN 300 </t>
  </si>
  <si>
    <t>998721202R00</t>
  </si>
  <si>
    <t xml:space="preserve">Přesun hmot pro vnitřní kanalizaci, výšky do 12 m </t>
  </si>
  <si>
    <t>725</t>
  </si>
  <si>
    <t>Zařizovací předměty</t>
  </si>
  <si>
    <t>725989101R00</t>
  </si>
  <si>
    <t xml:space="preserve">Montáž dvířek kovových i z PH </t>
  </si>
  <si>
    <t>55347623</t>
  </si>
  <si>
    <t>Dvířka revizní se zámkem bílá 300x300 mm dle specifikace arch,</t>
  </si>
  <si>
    <t>998725202R00</t>
  </si>
  <si>
    <t xml:space="preserve">Přesun hmot pro zařizovací předměty, výšky do 12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</si>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</sst>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43" fontId="1" fillId="0" borderId="0" applyFont="0" applyFill="0" applyBorder="0" applyAlignment="0" applyProtection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0" borderId="60" xfId="1" applyNumberFormat="1" applyFont="1" applyBorder="1" applyAlignment="1">
      <alignment horizontal="right"/>
    </xf>
    <xf numFmtId="4" fontId="10" fillId="0" borderId="0" xfId="1" applyNumberFormat="1"/>
    <xf numFmtId="43" fontId="22" fillId="0" borderId="10" xfId="2" applyNumberFormat="1" applyFont="1" applyBorder="1"/>
    <xf numFmtId="43" fontId="17" fillId="2" borderId="9" xfId="2" applyNumberFormat="1" applyFont="1" applyFill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3">
    <cellStyle name="Čárka" xfId="2" builtinId="3"/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>
        <f>Rekapitulace!G2</f>
        <v>0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76</v>
      </c>
      <c r="B7" s="24"/>
      <c r="C7" s="25" t="s">
        <v>77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196"/>
      <c r="D8" s="196"/>
      <c r="E8" s="197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196">
        <f>Projektant</f>
        <v>0</v>
      </c>
      <c r="D9" s="196"/>
      <c r="E9" s="197"/>
      <c r="F9" s="11"/>
      <c r="G9" s="33"/>
      <c r="H9" s="34"/>
    </row>
    <row r="10" spans="1:57" x14ac:dyDescent="0.2">
      <c r="A10" s="28" t="s">
        <v>15</v>
      </c>
      <c r="B10" s="11"/>
      <c r="C10" s="196"/>
      <c r="D10" s="196"/>
      <c r="E10" s="196"/>
      <c r="F10" s="35"/>
      <c r="G10" s="36"/>
      <c r="H10" s="37"/>
    </row>
    <row r="11" spans="1:57" ht="13.5" customHeight="1" x14ac:dyDescent="0.2">
      <c r="A11" s="28" t="s">
        <v>16</v>
      </c>
      <c r="B11" s="11"/>
      <c r="C11" s="196"/>
      <c r="D11" s="196"/>
      <c r="E11" s="196"/>
      <c r="F11" s="38" t="s">
        <v>17</v>
      </c>
      <c r="G11" s="39">
        <v>4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198"/>
      <c r="D12" s="198"/>
      <c r="E12" s="198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Rekapitulace!A14</f>
        <v>Ztížené výrobní podmínky</v>
      </c>
      <c r="E15" s="57"/>
      <c r="F15" s="58"/>
      <c r="G15" s="55">
        <f>Rekapitulace!I14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8" t="str">
        <f>Rekapitulace!A15</f>
        <v>Oborová přirážka</v>
      </c>
      <c r="E16" s="59"/>
      <c r="F16" s="60"/>
      <c r="G16" s="55">
        <f>Rekapitulace!I15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8" t="str">
        <f>Rekapitulace!A16</f>
        <v>Přesun stavebních kapacit</v>
      </c>
      <c r="E17" s="59"/>
      <c r="F17" s="60"/>
      <c r="G17" s="55">
        <f>Rekapitulace!I16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8" t="str">
        <f>Rekapitulace!A17</f>
        <v>Mimostaveništní doprava</v>
      </c>
      <c r="E18" s="59"/>
      <c r="F18" s="60"/>
      <c r="G18" s="55">
        <f>Rekapitulace!I17</f>
        <v>0</v>
      </c>
    </row>
    <row r="19" spans="1:7" ht="15.95" customHeight="1" x14ac:dyDescent="0.2">
      <c r="A19" s="63" t="s">
        <v>30</v>
      </c>
      <c r="B19" s="54"/>
      <c r="C19" s="55">
        <f>SUM(C15:C18)</f>
        <v>0</v>
      </c>
      <c r="D19" s="8" t="str">
        <f>Rekapitulace!A18</f>
        <v>Zařízení staveniště</v>
      </c>
      <c r="E19" s="59"/>
      <c r="F19" s="60"/>
      <c r="G19" s="55">
        <f>Rekapitulace!I18</f>
        <v>0</v>
      </c>
    </row>
    <row r="20" spans="1:7" ht="15.95" customHeight="1" x14ac:dyDescent="0.2">
      <c r="A20" s="63"/>
      <c r="B20" s="54"/>
      <c r="C20" s="55"/>
      <c r="D20" s="8" t="str">
        <f>Rekapitulace!A19</f>
        <v>Provoz investora</v>
      </c>
      <c r="E20" s="59"/>
      <c r="F20" s="60"/>
      <c r="G20" s="55">
        <f>Rekapitulace!I19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8" t="str">
        <f>Rekapitulace!A20</f>
        <v>Kompletační činnost (IČD)</v>
      </c>
      <c r="E21" s="59"/>
      <c r="F21" s="60"/>
      <c r="G21" s="55">
        <f>Rekapitulace!I20</f>
        <v>0</v>
      </c>
    </row>
    <row r="22" spans="1:7" ht="15.95" customHeight="1" x14ac:dyDescent="0.2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199" t="s">
        <v>34</v>
      </c>
      <c r="B23" s="200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43</v>
      </c>
      <c r="B30" s="85"/>
      <c r="C30" s="86">
        <v>21</v>
      </c>
      <c r="D30" s="85" t="s">
        <v>44</v>
      </c>
      <c r="E30" s="87"/>
      <c r="F30" s="201">
        <f>C23-F32</f>
        <v>0</v>
      </c>
      <c r="G30" s="202"/>
    </row>
    <row r="31" spans="1:7" x14ac:dyDescent="0.2">
      <c r="A31" s="84" t="s">
        <v>45</v>
      </c>
      <c r="B31" s="85"/>
      <c r="C31" s="86">
        <f>SazbaDPH1</f>
        <v>21</v>
      </c>
      <c r="D31" s="85" t="s">
        <v>46</v>
      </c>
      <c r="E31" s="87"/>
      <c r="F31" s="201">
        <f>ROUND(PRODUCT(F30,C31/100),0)</f>
        <v>0</v>
      </c>
      <c r="G31" s="202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01">
        <v>0</v>
      </c>
      <c r="G32" s="202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201">
        <f>ROUND(PRODUCT(F32,C33/100),0)</f>
        <v>0</v>
      </c>
      <c r="G33" s="202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3">
        <f>ROUND(SUM(F30:F33),0)</f>
        <v>0</v>
      </c>
      <c r="G34" s="204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195"/>
      <c r="C37" s="195"/>
      <c r="D37" s="195"/>
      <c r="E37" s="195"/>
      <c r="F37" s="195"/>
      <c r="G37" s="195"/>
      <c r="H37" t="s">
        <v>6</v>
      </c>
    </row>
    <row r="38" spans="1:8" ht="12.75" customHeight="1" x14ac:dyDescent="0.2">
      <c r="A38" s="95"/>
      <c r="B38" s="195"/>
      <c r="C38" s="195"/>
      <c r="D38" s="195"/>
      <c r="E38" s="195"/>
      <c r="F38" s="195"/>
      <c r="G38" s="195"/>
      <c r="H38" t="s">
        <v>6</v>
      </c>
    </row>
    <row r="39" spans="1:8" x14ac:dyDescent="0.2">
      <c r="A39" s="95"/>
      <c r="B39" s="195"/>
      <c r="C39" s="195"/>
      <c r="D39" s="195"/>
      <c r="E39" s="195"/>
      <c r="F39" s="195"/>
      <c r="G39" s="195"/>
      <c r="H39" t="s">
        <v>6</v>
      </c>
    </row>
    <row r="40" spans="1:8" x14ac:dyDescent="0.2">
      <c r="A40" s="95"/>
      <c r="B40" s="195"/>
      <c r="C40" s="195"/>
      <c r="D40" s="195"/>
      <c r="E40" s="195"/>
      <c r="F40" s="195"/>
      <c r="G40" s="195"/>
      <c r="H40" t="s">
        <v>6</v>
      </c>
    </row>
    <row r="41" spans="1:8" x14ac:dyDescent="0.2">
      <c r="A41" s="95"/>
      <c r="B41" s="195"/>
      <c r="C41" s="195"/>
      <c r="D41" s="195"/>
      <c r="E41" s="195"/>
      <c r="F41" s="195"/>
      <c r="G41" s="195"/>
      <c r="H41" t="s">
        <v>6</v>
      </c>
    </row>
    <row r="42" spans="1:8" x14ac:dyDescent="0.2">
      <c r="A42" s="95"/>
      <c r="B42" s="195"/>
      <c r="C42" s="195"/>
      <c r="D42" s="195"/>
      <c r="E42" s="195"/>
      <c r="F42" s="195"/>
      <c r="G42" s="195"/>
      <c r="H42" t="s">
        <v>6</v>
      </c>
    </row>
    <row r="43" spans="1:8" x14ac:dyDescent="0.2">
      <c r="A43" s="95"/>
      <c r="B43" s="195"/>
      <c r="C43" s="195"/>
      <c r="D43" s="195"/>
      <c r="E43" s="195"/>
      <c r="F43" s="195"/>
      <c r="G43" s="195"/>
      <c r="H43" t="s">
        <v>6</v>
      </c>
    </row>
    <row r="44" spans="1:8" x14ac:dyDescent="0.2">
      <c r="A44" s="95"/>
      <c r="B44" s="195"/>
      <c r="C44" s="195"/>
      <c r="D44" s="195"/>
      <c r="E44" s="195"/>
      <c r="F44" s="195"/>
      <c r="G44" s="195"/>
      <c r="H44" t="s">
        <v>6</v>
      </c>
    </row>
    <row r="45" spans="1:8" ht="0.75" customHeight="1" x14ac:dyDescent="0.2">
      <c r="A45" s="95"/>
      <c r="B45" s="195"/>
      <c r="C45" s="195"/>
      <c r="D45" s="195"/>
      <c r="E45" s="195"/>
      <c r="F45" s="195"/>
      <c r="G45" s="195"/>
      <c r="H45" t="s">
        <v>6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F9" sqref="F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6" t="s">
        <v>49</v>
      </c>
      <c r="B1" s="207"/>
      <c r="C1" s="96" t="str">
        <f>CONCATENATE(cislostavby," ",nazevstavby)</f>
        <v>000000004 RMU Chodba-odvod kondenzátu</v>
      </c>
      <c r="D1" s="97"/>
      <c r="E1" s="98"/>
      <c r="F1" s="97"/>
      <c r="G1" s="99" t="s">
        <v>50</v>
      </c>
      <c r="H1" s="100"/>
      <c r="I1" s="101"/>
    </row>
    <row r="2" spans="1:57" ht="13.5" thickBot="1" x14ac:dyDescent="0.25">
      <c r="A2" s="208" t="s">
        <v>51</v>
      </c>
      <c r="B2" s="209"/>
      <c r="C2" s="102" t="str">
        <f>CONCATENATE(cisloobjektu," ",nazevobjektu)</f>
        <v>01 ZTI</v>
      </c>
      <c r="D2" s="103"/>
      <c r="E2" s="104"/>
      <c r="F2" s="103"/>
      <c r="G2" s="210"/>
      <c r="H2" s="211"/>
      <c r="I2" s="212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87" t="str">
        <f>Položky!B7</f>
        <v>721</v>
      </c>
      <c r="B7" s="114" t="str">
        <f>Položky!C7</f>
        <v>Vnitřní kanalizace</v>
      </c>
      <c r="C7" s="65"/>
      <c r="D7" s="115"/>
      <c r="E7" s="188">
        <f>Položky!AY16</f>
        <v>0</v>
      </c>
      <c r="F7" s="189">
        <f>Položky!G16</f>
        <v>0</v>
      </c>
      <c r="G7" s="189">
        <f>Položky!BA16</f>
        <v>0</v>
      </c>
      <c r="H7" s="189">
        <f>Položky!BB16</f>
        <v>0</v>
      </c>
      <c r="I7" s="190">
        <f>Položky!BC16</f>
        <v>0</v>
      </c>
    </row>
    <row r="8" spans="1:57" s="34" customFormat="1" ht="13.5" thickBot="1" x14ac:dyDescent="0.25">
      <c r="A8" s="187" t="str">
        <f>Položky!B17</f>
        <v>725</v>
      </c>
      <c r="B8" s="114" t="str">
        <f>Položky!C17</f>
        <v>Zařizovací předměty</v>
      </c>
      <c r="C8" s="65"/>
      <c r="D8" s="115"/>
      <c r="E8" s="188">
        <f>Položky!AY21</f>
        <v>0</v>
      </c>
      <c r="F8" s="189">
        <f>Položky!G21</f>
        <v>0</v>
      </c>
      <c r="G8" s="189">
        <f>Položky!BA21</f>
        <v>0</v>
      </c>
      <c r="H8" s="189">
        <f>Položky!BB21</f>
        <v>0</v>
      </c>
      <c r="I8" s="190">
        <f>Položky!BC21</f>
        <v>0</v>
      </c>
    </row>
    <row r="9" spans="1:57" s="122" customFormat="1" ht="13.5" thickBot="1" x14ac:dyDescent="0.25">
      <c r="A9" s="116"/>
      <c r="B9" s="117" t="s">
        <v>58</v>
      </c>
      <c r="C9" s="117"/>
      <c r="D9" s="118"/>
      <c r="E9" s="119">
        <f>SUM(E7:E8)</f>
        <v>0</v>
      </c>
      <c r="F9" s="120">
        <f>SUM(F7:F8)</f>
        <v>0</v>
      </c>
      <c r="G9" s="120">
        <f>SUM(G7:G8)</f>
        <v>0</v>
      </c>
      <c r="H9" s="120">
        <f>SUM(H7:H8)</f>
        <v>0</v>
      </c>
      <c r="I9" s="121">
        <f>SUM(I7:I8)</f>
        <v>0</v>
      </c>
    </row>
    <row r="10" spans="1:57" x14ac:dyDescent="0.2">
      <c r="A10" s="65"/>
      <c r="B10" s="65"/>
      <c r="C10" s="65"/>
      <c r="D10" s="65"/>
      <c r="E10" s="65"/>
      <c r="F10" s="65"/>
      <c r="G10" s="65"/>
      <c r="H10" s="65"/>
      <c r="I10" s="65"/>
    </row>
    <row r="11" spans="1:57" ht="19.5" customHeight="1" x14ac:dyDescent="0.25">
      <c r="A11" s="106" t="s">
        <v>59</v>
      </c>
      <c r="B11" s="106"/>
      <c r="C11" s="106"/>
      <c r="D11" s="106"/>
      <c r="E11" s="106"/>
      <c r="F11" s="106"/>
      <c r="G11" s="123"/>
      <c r="H11" s="106"/>
      <c r="I11" s="106"/>
      <c r="BA11" s="40"/>
      <c r="BB11" s="40"/>
      <c r="BC11" s="40"/>
      <c r="BD11" s="40"/>
      <c r="BE11" s="40"/>
    </row>
    <row r="12" spans="1:57" ht="13.5" thickBot="1" x14ac:dyDescent="0.25">
      <c r="A12" s="76"/>
      <c r="B12" s="76"/>
      <c r="C12" s="76"/>
      <c r="D12" s="76"/>
      <c r="E12" s="76"/>
      <c r="F12" s="76"/>
      <c r="G12" s="76"/>
      <c r="H12" s="76"/>
      <c r="I12" s="76"/>
    </row>
    <row r="13" spans="1:57" x14ac:dyDescent="0.2">
      <c r="A13" s="70" t="s">
        <v>60</v>
      </c>
      <c r="B13" s="71"/>
      <c r="C13" s="71"/>
      <c r="D13" s="124"/>
      <c r="E13" s="125" t="s">
        <v>61</v>
      </c>
      <c r="F13" s="126" t="s">
        <v>62</v>
      </c>
      <c r="G13" s="127" t="s">
        <v>63</v>
      </c>
      <c r="H13" s="128"/>
      <c r="I13" s="129" t="s">
        <v>61</v>
      </c>
    </row>
    <row r="14" spans="1:57" x14ac:dyDescent="0.2">
      <c r="A14" s="63" t="s">
        <v>108</v>
      </c>
      <c r="B14" s="54"/>
      <c r="C14" s="54"/>
      <c r="D14" s="130"/>
      <c r="E14" s="131">
        <v>0</v>
      </c>
      <c r="F14" s="132">
        <v>0</v>
      </c>
      <c r="G14" s="133">
        <f t="shared" ref="G14:G21" si="0">CHOOSE(BA14+1,HSV+PSV,HSV+PSV+Mont,HSV+PSV+Dodavka+Mont,HSV,PSV,Mont,Dodavka,Mont+Dodavka,0)</f>
        <v>0</v>
      </c>
      <c r="H14" s="134"/>
      <c r="I14" s="135">
        <f t="shared" ref="I14:I21" si="1">E14+F14*G14/100</f>
        <v>0</v>
      </c>
      <c r="BA14">
        <v>0</v>
      </c>
    </row>
    <row r="15" spans="1:57" x14ac:dyDescent="0.2">
      <c r="A15" s="63" t="s">
        <v>109</v>
      </c>
      <c r="B15" s="54"/>
      <c r="C15" s="54"/>
      <c r="D15" s="130"/>
      <c r="E15" s="131">
        <v>0</v>
      </c>
      <c r="F15" s="132">
        <v>0</v>
      </c>
      <c r="G15" s="133">
        <f t="shared" si="0"/>
        <v>0</v>
      </c>
      <c r="H15" s="134"/>
      <c r="I15" s="135">
        <f t="shared" si="1"/>
        <v>0</v>
      </c>
      <c r="BA15">
        <v>0</v>
      </c>
    </row>
    <row r="16" spans="1:57" x14ac:dyDescent="0.2">
      <c r="A16" s="63" t="s">
        <v>110</v>
      </c>
      <c r="B16" s="54"/>
      <c r="C16" s="54"/>
      <c r="D16" s="130"/>
      <c r="E16" s="131">
        <v>0</v>
      </c>
      <c r="F16" s="132">
        <v>0</v>
      </c>
      <c r="G16" s="133">
        <f t="shared" si="0"/>
        <v>0</v>
      </c>
      <c r="H16" s="134"/>
      <c r="I16" s="135">
        <f t="shared" si="1"/>
        <v>0</v>
      </c>
      <c r="BA16">
        <v>0</v>
      </c>
    </row>
    <row r="17" spans="1:53" x14ac:dyDescent="0.2">
      <c r="A17" s="63" t="s">
        <v>111</v>
      </c>
      <c r="B17" s="54"/>
      <c r="C17" s="54"/>
      <c r="D17" s="130"/>
      <c r="E17" s="131">
        <v>0</v>
      </c>
      <c r="F17" s="132">
        <v>0</v>
      </c>
      <c r="G17" s="133">
        <f t="shared" si="0"/>
        <v>0</v>
      </c>
      <c r="H17" s="134"/>
      <c r="I17" s="135">
        <f t="shared" si="1"/>
        <v>0</v>
      </c>
      <c r="BA17">
        <v>0</v>
      </c>
    </row>
    <row r="18" spans="1:53" x14ac:dyDescent="0.2">
      <c r="A18" s="63" t="s">
        <v>112</v>
      </c>
      <c r="B18" s="54"/>
      <c r="C18" s="54"/>
      <c r="D18" s="130"/>
      <c r="E18" s="131">
        <v>0</v>
      </c>
      <c r="F18" s="132">
        <v>0</v>
      </c>
      <c r="G18" s="133">
        <f t="shared" si="0"/>
        <v>0</v>
      </c>
      <c r="H18" s="134"/>
      <c r="I18" s="135">
        <f t="shared" si="1"/>
        <v>0</v>
      </c>
      <c r="BA18">
        <v>1</v>
      </c>
    </row>
    <row r="19" spans="1:53" x14ac:dyDescent="0.2">
      <c r="A19" s="63" t="s">
        <v>113</v>
      </c>
      <c r="B19" s="54"/>
      <c r="C19" s="54"/>
      <c r="D19" s="130"/>
      <c r="E19" s="131">
        <v>0</v>
      </c>
      <c r="F19" s="132">
        <v>0</v>
      </c>
      <c r="G19" s="133">
        <f t="shared" si="0"/>
        <v>0</v>
      </c>
      <c r="H19" s="134"/>
      <c r="I19" s="135">
        <f t="shared" si="1"/>
        <v>0</v>
      </c>
      <c r="BA19">
        <v>1</v>
      </c>
    </row>
    <row r="20" spans="1:53" x14ac:dyDescent="0.2">
      <c r="A20" s="63" t="s">
        <v>114</v>
      </c>
      <c r="B20" s="54"/>
      <c r="C20" s="54"/>
      <c r="D20" s="130"/>
      <c r="E20" s="131">
        <v>0</v>
      </c>
      <c r="F20" s="132">
        <v>0</v>
      </c>
      <c r="G20" s="133">
        <f t="shared" si="0"/>
        <v>0</v>
      </c>
      <c r="H20" s="134"/>
      <c r="I20" s="135">
        <f t="shared" si="1"/>
        <v>0</v>
      </c>
      <c r="BA20">
        <v>2</v>
      </c>
    </row>
    <row r="21" spans="1:53" x14ac:dyDescent="0.2">
      <c r="A21" s="63" t="s">
        <v>115</v>
      </c>
      <c r="B21" s="54"/>
      <c r="C21" s="54"/>
      <c r="D21" s="130"/>
      <c r="E21" s="131">
        <v>0</v>
      </c>
      <c r="F21" s="132">
        <v>0</v>
      </c>
      <c r="G21" s="133">
        <f t="shared" si="0"/>
        <v>0</v>
      </c>
      <c r="H21" s="134"/>
      <c r="I21" s="135">
        <f t="shared" si="1"/>
        <v>0</v>
      </c>
      <c r="BA21">
        <v>2</v>
      </c>
    </row>
    <row r="22" spans="1:53" ht="13.5" thickBot="1" x14ac:dyDescent="0.25">
      <c r="A22" s="136"/>
      <c r="B22" s="137" t="s">
        <v>64</v>
      </c>
      <c r="C22" s="138"/>
      <c r="D22" s="139"/>
      <c r="E22" s="140"/>
      <c r="F22" s="141"/>
      <c r="G22" s="141"/>
      <c r="H22" s="213">
        <f>SUM(I14:I21)</f>
        <v>0</v>
      </c>
      <c r="I22" s="214"/>
    </row>
    <row r="24" spans="1:53" x14ac:dyDescent="0.2">
      <c r="B24" s="122"/>
      <c r="F24" s="142"/>
      <c r="G24" s="143"/>
      <c r="H24" s="143"/>
      <c r="I24" s="144"/>
    </row>
    <row r="25" spans="1:53" x14ac:dyDescent="0.2">
      <c r="F25" s="142"/>
      <c r="G25" s="143"/>
      <c r="H25" s="143"/>
      <c r="I25" s="144"/>
    </row>
    <row r="26" spans="1:53" x14ac:dyDescent="0.2">
      <c r="F26" s="142"/>
      <c r="G26" s="143"/>
      <c r="H26" s="143"/>
      <c r="I26" s="144"/>
    </row>
    <row r="27" spans="1:53" x14ac:dyDescent="0.2">
      <c r="F27" s="142"/>
      <c r="G27" s="143"/>
      <c r="H27" s="143"/>
      <c r="I27" s="144"/>
    </row>
    <row r="28" spans="1:53" x14ac:dyDescent="0.2"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X94"/>
  <sheetViews>
    <sheetView showGridLines="0" showZeros="0" tabSelected="1" zoomScaleNormal="100" workbookViewId="0">
      <selection activeCell="F26" sqref="F26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2" ht="15.75" x14ac:dyDescent="0.25">
      <c r="A1" s="215" t="s">
        <v>65</v>
      </c>
      <c r="B1" s="215"/>
      <c r="C1" s="215"/>
      <c r="D1" s="215"/>
      <c r="E1" s="215"/>
      <c r="F1" s="215"/>
      <c r="G1" s="215"/>
    </row>
    <row r="2" spans="1:102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2" ht="13.5" thickTop="1" x14ac:dyDescent="0.2">
      <c r="A3" s="206" t="s">
        <v>49</v>
      </c>
      <c r="B3" s="207"/>
      <c r="C3" s="96" t="str">
        <f>CONCATENATE(cislostavby," ",nazevstavby)</f>
        <v>000000004 RMU Chodba-odvod kondenzátu</v>
      </c>
      <c r="D3" s="97"/>
      <c r="E3" s="150" t="s">
        <v>66</v>
      </c>
      <c r="F3" s="151">
        <f>Rekapitulace!H1</f>
        <v>0</v>
      </c>
      <c r="G3" s="152"/>
    </row>
    <row r="4" spans="1:102" ht="13.5" thickBot="1" x14ac:dyDescent="0.25">
      <c r="A4" s="216" t="s">
        <v>51</v>
      </c>
      <c r="B4" s="209"/>
      <c r="C4" s="102" t="str">
        <f>CONCATENATE(cisloobjektu," ",nazevobjektu)</f>
        <v>01 ZTI</v>
      </c>
      <c r="D4" s="103"/>
      <c r="E4" s="217">
        <f>Rekapitulace!G2</f>
        <v>0</v>
      </c>
      <c r="F4" s="218"/>
      <c r="G4" s="219"/>
    </row>
    <row r="5" spans="1:102" ht="13.5" thickTop="1" x14ac:dyDescent="0.2">
      <c r="A5" s="153"/>
      <c r="B5" s="146"/>
      <c r="C5" s="146"/>
      <c r="D5" s="146"/>
      <c r="E5" s="154"/>
      <c r="F5" s="146"/>
      <c r="G5" s="155"/>
    </row>
    <row r="6" spans="1:102" x14ac:dyDescent="0.2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2" x14ac:dyDescent="0.2">
      <c r="A7" s="160" t="s">
        <v>74</v>
      </c>
      <c r="B7" s="161" t="s">
        <v>80</v>
      </c>
      <c r="C7" s="162" t="s">
        <v>81</v>
      </c>
      <c r="D7" s="163"/>
      <c r="E7" s="164"/>
      <c r="F7" s="164"/>
      <c r="G7" s="165"/>
      <c r="H7" s="166"/>
      <c r="I7" s="166"/>
      <c r="O7" s="167">
        <v>1</v>
      </c>
    </row>
    <row r="8" spans="1:102" x14ac:dyDescent="0.2">
      <c r="A8" s="168">
        <v>1</v>
      </c>
      <c r="B8" s="169" t="s">
        <v>82</v>
      </c>
      <c r="C8" s="170" t="s">
        <v>83</v>
      </c>
      <c r="D8" s="171" t="s">
        <v>84</v>
      </c>
      <c r="E8" s="191">
        <v>1</v>
      </c>
      <c r="F8" s="193"/>
      <c r="G8" s="193">
        <f>F8*E8</f>
        <v>0</v>
      </c>
      <c r="M8" s="167">
        <v>2</v>
      </c>
      <c r="Y8" s="145">
        <v>1</v>
      </c>
      <c r="Z8" s="145">
        <v>7</v>
      </c>
      <c r="AA8" s="145">
        <v>7</v>
      </c>
      <c r="AX8" s="145">
        <v>2</v>
      </c>
      <c r="AY8" s="145">
        <f>IF(AX8=1,#REF!,0)</f>
        <v>0</v>
      </c>
      <c r="AZ8" s="145" t="e">
        <f>IF(AX8=2,#REF!,0)</f>
        <v>#REF!</v>
      </c>
      <c r="BA8" s="145">
        <f>IF(AX8=3,#REF!,0)</f>
        <v>0</v>
      </c>
      <c r="BB8" s="145">
        <f>IF(AX8=4,#REF!,0)</f>
        <v>0</v>
      </c>
      <c r="BC8" s="145">
        <f>IF(AX8=5,#REF!,0)</f>
        <v>0</v>
      </c>
      <c r="BY8" s="172">
        <v>1</v>
      </c>
      <c r="BZ8" s="172">
        <v>7</v>
      </c>
      <c r="CX8" s="145">
        <v>1.308E-2</v>
      </c>
    </row>
    <row r="9" spans="1:102" x14ac:dyDescent="0.2">
      <c r="A9" s="168">
        <v>2</v>
      </c>
      <c r="B9" s="169" t="s">
        <v>85</v>
      </c>
      <c r="C9" s="170" t="s">
        <v>86</v>
      </c>
      <c r="D9" s="171" t="s">
        <v>87</v>
      </c>
      <c r="E9" s="191">
        <v>40</v>
      </c>
      <c r="F9" s="193"/>
      <c r="G9" s="193">
        <f t="shared" ref="G9:G15" si="0">F9*E9</f>
        <v>0</v>
      </c>
      <c r="M9" s="167">
        <v>2</v>
      </c>
      <c r="Y9" s="145">
        <v>1</v>
      </c>
      <c r="Z9" s="145">
        <v>7</v>
      </c>
      <c r="AA9" s="145">
        <v>7</v>
      </c>
      <c r="AX9" s="145">
        <v>2</v>
      </c>
      <c r="AY9" s="145">
        <f>IF(AX9=1,#REF!,0)</f>
        <v>0</v>
      </c>
      <c r="AZ9" s="145" t="e">
        <f>IF(AX9=2,#REF!,0)</f>
        <v>#REF!</v>
      </c>
      <c r="BA9" s="145">
        <f>IF(AX9=3,#REF!,0)</f>
        <v>0</v>
      </c>
      <c r="BB9" s="145">
        <f>IF(AX9=4,#REF!,0)</f>
        <v>0</v>
      </c>
      <c r="BC9" s="145">
        <f>IF(AX9=5,#REF!,0)</f>
        <v>0</v>
      </c>
      <c r="BY9" s="172">
        <v>1</v>
      </c>
      <c r="BZ9" s="172">
        <v>7</v>
      </c>
      <c r="CX9" s="145">
        <v>4.4000000000000002E-4</v>
      </c>
    </row>
    <row r="10" spans="1:102" x14ac:dyDescent="0.2">
      <c r="A10" s="168">
        <v>3</v>
      </c>
      <c r="B10" s="169" t="s">
        <v>88</v>
      </c>
      <c r="C10" s="170" t="s">
        <v>89</v>
      </c>
      <c r="D10" s="171" t="s">
        <v>87</v>
      </c>
      <c r="E10" s="191">
        <v>1</v>
      </c>
      <c r="F10" s="193"/>
      <c r="G10" s="193">
        <f t="shared" si="0"/>
        <v>0</v>
      </c>
      <c r="M10" s="167">
        <v>2</v>
      </c>
      <c r="Y10" s="145">
        <v>1</v>
      </c>
      <c r="Z10" s="145">
        <v>7</v>
      </c>
      <c r="AA10" s="145">
        <v>7</v>
      </c>
      <c r="AX10" s="145">
        <v>2</v>
      </c>
      <c r="AY10" s="145">
        <f>IF(AX10=1,#REF!,0)</f>
        <v>0</v>
      </c>
      <c r="AZ10" s="145" t="e">
        <f>IF(AX10=2,#REF!,0)</f>
        <v>#REF!</v>
      </c>
      <c r="BA10" s="145">
        <f>IF(AX10=3,#REF!,0)</f>
        <v>0</v>
      </c>
      <c r="BB10" s="145">
        <f>IF(AX10=4,#REF!,0)</f>
        <v>0</v>
      </c>
      <c r="BC10" s="145">
        <f>IF(AX10=5,#REF!,0)</f>
        <v>0</v>
      </c>
      <c r="BY10" s="172">
        <v>1</v>
      </c>
      <c r="BZ10" s="172">
        <v>7</v>
      </c>
      <c r="CX10" s="145">
        <v>4.6999999999999999E-4</v>
      </c>
    </row>
    <row r="11" spans="1:102" x14ac:dyDescent="0.2">
      <c r="A11" s="168">
        <v>4</v>
      </c>
      <c r="B11" s="169" t="s">
        <v>90</v>
      </c>
      <c r="C11" s="170" t="s">
        <v>91</v>
      </c>
      <c r="D11" s="171" t="s">
        <v>87</v>
      </c>
      <c r="E11" s="191">
        <v>3</v>
      </c>
      <c r="F11" s="193"/>
      <c r="G11" s="193">
        <f t="shared" si="0"/>
        <v>0</v>
      </c>
      <c r="M11" s="167">
        <v>2</v>
      </c>
      <c r="Y11" s="145">
        <v>1</v>
      </c>
      <c r="Z11" s="145">
        <v>7</v>
      </c>
      <c r="AA11" s="145">
        <v>7</v>
      </c>
      <c r="AX11" s="145">
        <v>2</v>
      </c>
      <c r="AY11" s="145">
        <f>IF(AX11=1,#REF!,0)</f>
        <v>0</v>
      </c>
      <c r="AZ11" s="145" t="e">
        <f>IF(AX11=2,#REF!,0)</f>
        <v>#REF!</v>
      </c>
      <c r="BA11" s="145">
        <f>IF(AX11=3,#REF!,0)</f>
        <v>0</v>
      </c>
      <c r="BB11" s="145">
        <f>IF(AX11=4,#REF!,0)</f>
        <v>0</v>
      </c>
      <c r="BC11" s="145">
        <f>IF(AX11=5,#REF!,0)</f>
        <v>0</v>
      </c>
      <c r="BY11" s="172">
        <v>1</v>
      </c>
      <c r="BZ11" s="172">
        <v>7</v>
      </c>
      <c r="CX11" s="145">
        <v>1.5200000000000001E-3</v>
      </c>
    </row>
    <row r="12" spans="1:102" x14ac:dyDescent="0.2">
      <c r="A12" s="168">
        <v>5</v>
      </c>
      <c r="B12" s="169" t="s">
        <v>92</v>
      </c>
      <c r="C12" s="170" t="s">
        <v>93</v>
      </c>
      <c r="D12" s="171" t="s">
        <v>84</v>
      </c>
      <c r="E12" s="191">
        <v>6</v>
      </c>
      <c r="F12" s="193"/>
      <c r="G12" s="193">
        <f t="shared" si="0"/>
        <v>0</v>
      </c>
      <c r="M12" s="167">
        <v>2</v>
      </c>
      <c r="Y12" s="145">
        <v>1</v>
      </c>
      <c r="Z12" s="145">
        <v>7</v>
      </c>
      <c r="AA12" s="145">
        <v>7</v>
      </c>
      <c r="AX12" s="145">
        <v>2</v>
      </c>
      <c r="AY12" s="145">
        <f>IF(AX12=1,#REF!,0)</f>
        <v>0</v>
      </c>
      <c r="AZ12" s="145" t="e">
        <f>IF(AX12=2,#REF!,0)</f>
        <v>#REF!</v>
      </c>
      <c r="BA12" s="145">
        <f>IF(AX12=3,#REF!,0)</f>
        <v>0</v>
      </c>
      <c r="BB12" s="145">
        <f>IF(AX12=4,#REF!,0)</f>
        <v>0</v>
      </c>
      <c r="BC12" s="145">
        <f>IF(AX12=5,#REF!,0)</f>
        <v>0</v>
      </c>
      <c r="BY12" s="172">
        <v>1</v>
      </c>
      <c r="BZ12" s="172">
        <v>7</v>
      </c>
      <c r="CX12" s="145">
        <v>0</v>
      </c>
    </row>
    <row r="13" spans="1:102" ht="22.5" x14ac:dyDescent="0.2">
      <c r="A13" s="168">
        <v>6</v>
      </c>
      <c r="B13" s="169" t="s">
        <v>94</v>
      </c>
      <c r="C13" s="170" t="s">
        <v>95</v>
      </c>
      <c r="D13" s="171" t="s">
        <v>84</v>
      </c>
      <c r="E13" s="191">
        <v>1</v>
      </c>
      <c r="F13" s="193"/>
      <c r="G13" s="193">
        <f t="shared" si="0"/>
        <v>0</v>
      </c>
      <c r="M13" s="167">
        <v>2</v>
      </c>
      <c r="Y13" s="145">
        <v>1</v>
      </c>
      <c r="Z13" s="145">
        <v>7</v>
      </c>
      <c r="AA13" s="145">
        <v>7</v>
      </c>
      <c r="AX13" s="145">
        <v>2</v>
      </c>
      <c r="AY13" s="145">
        <f>IF(AX13=1,#REF!,0)</f>
        <v>0</v>
      </c>
      <c r="AZ13" s="145" t="e">
        <f>IF(AX13=2,#REF!,0)</f>
        <v>#REF!</v>
      </c>
      <c r="BA13" s="145">
        <f>IF(AX13=3,#REF!,0)</f>
        <v>0</v>
      </c>
      <c r="BB13" s="145">
        <f>IF(AX13=4,#REF!,0)</f>
        <v>0</v>
      </c>
      <c r="BC13" s="145">
        <f>IF(AX13=5,#REF!,0)</f>
        <v>0</v>
      </c>
      <c r="BY13" s="172">
        <v>1</v>
      </c>
      <c r="BZ13" s="172">
        <v>7</v>
      </c>
      <c r="CX13" s="145">
        <v>5.0000000000000001E-4</v>
      </c>
    </row>
    <row r="14" spans="1:102" x14ac:dyDescent="0.2">
      <c r="A14" s="168">
        <v>7</v>
      </c>
      <c r="B14" s="169" t="s">
        <v>96</v>
      </c>
      <c r="C14" s="170" t="s">
        <v>97</v>
      </c>
      <c r="D14" s="171" t="s">
        <v>87</v>
      </c>
      <c r="E14" s="191">
        <v>44</v>
      </c>
      <c r="F14" s="193"/>
      <c r="G14" s="193">
        <f t="shared" si="0"/>
        <v>0</v>
      </c>
      <c r="M14" s="167">
        <v>2</v>
      </c>
      <c r="Y14" s="145">
        <v>1</v>
      </c>
      <c r="Z14" s="145">
        <v>7</v>
      </c>
      <c r="AA14" s="145">
        <v>7</v>
      </c>
      <c r="AX14" s="145">
        <v>2</v>
      </c>
      <c r="AY14" s="145">
        <f>IF(AX14=1,#REF!,0)</f>
        <v>0</v>
      </c>
      <c r="AZ14" s="145" t="e">
        <f>IF(AX14=2,#REF!,0)</f>
        <v>#REF!</v>
      </c>
      <c r="BA14" s="145">
        <f>IF(AX14=3,#REF!,0)</f>
        <v>0</v>
      </c>
      <c r="BB14" s="145">
        <f>IF(AX14=4,#REF!,0)</f>
        <v>0</v>
      </c>
      <c r="BC14" s="145">
        <f>IF(AX14=5,#REF!,0)</f>
        <v>0</v>
      </c>
      <c r="BY14" s="172">
        <v>1</v>
      </c>
      <c r="BZ14" s="172">
        <v>7</v>
      </c>
      <c r="CX14" s="145">
        <v>0</v>
      </c>
    </row>
    <row r="15" spans="1:102" x14ac:dyDescent="0.2">
      <c r="A15" s="168">
        <v>8</v>
      </c>
      <c r="B15" s="169" t="s">
        <v>98</v>
      </c>
      <c r="C15" s="170" t="s">
        <v>99</v>
      </c>
      <c r="D15" s="171" t="s">
        <v>62</v>
      </c>
      <c r="E15" s="191">
        <v>164.31</v>
      </c>
      <c r="F15" s="193"/>
      <c r="G15" s="193">
        <f t="shared" si="0"/>
        <v>0</v>
      </c>
      <c r="M15" s="167">
        <v>2</v>
      </c>
      <c r="Y15" s="145">
        <v>7</v>
      </c>
      <c r="Z15" s="145">
        <v>1002</v>
      </c>
      <c r="AA15" s="145">
        <v>5</v>
      </c>
      <c r="AX15" s="145">
        <v>2</v>
      </c>
      <c r="AY15" s="145">
        <f>IF(AX15=1,#REF!,0)</f>
        <v>0</v>
      </c>
      <c r="AZ15" s="145" t="e">
        <f>IF(AX15=2,#REF!,0)</f>
        <v>#REF!</v>
      </c>
      <c r="BA15" s="145">
        <f>IF(AX15=3,#REF!,0)</f>
        <v>0</v>
      </c>
      <c r="BB15" s="145">
        <f>IF(AX15=4,#REF!,0)</f>
        <v>0</v>
      </c>
      <c r="BC15" s="145">
        <f>IF(AX15=5,#REF!,0)</f>
        <v>0</v>
      </c>
      <c r="BY15" s="172">
        <v>7</v>
      </c>
      <c r="BZ15" s="172">
        <v>1002</v>
      </c>
      <c r="CX15" s="145">
        <v>0</v>
      </c>
    </row>
    <row r="16" spans="1:102" x14ac:dyDescent="0.2">
      <c r="A16" s="173"/>
      <c r="B16" s="174" t="s">
        <v>75</v>
      </c>
      <c r="C16" s="175" t="str">
        <f>CONCATENATE(B7," ",C7)</f>
        <v>721 Vnitřní kanalizace</v>
      </c>
      <c r="D16" s="176"/>
      <c r="E16" s="177"/>
      <c r="F16" s="194"/>
      <c r="G16" s="194">
        <f>SUM(G8:G15)</f>
        <v>0</v>
      </c>
      <c r="M16" s="167">
        <v>4</v>
      </c>
      <c r="AY16" s="178">
        <f>SUM(BA7:BA15)</f>
        <v>0</v>
      </c>
      <c r="AZ16" s="178">
        <f>SUM(BB7:BB15)</f>
        <v>0</v>
      </c>
      <c r="BA16" s="178">
        <f>SUM(BC7:BC15)</f>
        <v>0</v>
      </c>
      <c r="BB16" s="178">
        <f>SUM(BD7:BD15)</f>
        <v>0</v>
      </c>
      <c r="BC16" s="178">
        <f>SUM(BE7:BE15)</f>
        <v>0</v>
      </c>
    </row>
    <row r="17" spans="1:102" x14ac:dyDescent="0.2">
      <c r="A17" s="160" t="s">
        <v>74</v>
      </c>
      <c r="B17" s="161" t="s">
        <v>100</v>
      </c>
      <c r="C17" s="162" t="s">
        <v>101</v>
      </c>
      <c r="D17" s="163"/>
      <c r="E17" s="164"/>
      <c r="F17" s="193"/>
      <c r="G17" s="193"/>
      <c r="M17" s="167">
        <v>1</v>
      </c>
    </row>
    <row r="18" spans="1:102" x14ac:dyDescent="0.2">
      <c r="A18" s="168">
        <v>9</v>
      </c>
      <c r="B18" s="169" t="s">
        <v>102</v>
      </c>
      <c r="C18" s="170" t="s">
        <v>103</v>
      </c>
      <c r="D18" s="171" t="s">
        <v>84</v>
      </c>
      <c r="E18" s="191">
        <v>1</v>
      </c>
      <c r="F18" s="193"/>
      <c r="G18" s="193">
        <f>F18*E18</f>
        <v>0</v>
      </c>
      <c r="M18" s="167">
        <v>2</v>
      </c>
      <c r="Y18" s="145">
        <v>1</v>
      </c>
      <c r="Z18" s="145">
        <v>7</v>
      </c>
      <c r="AA18" s="145">
        <v>7</v>
      </c>
      <c r="AX18" s="145">
        <v>2</v>
      </c>
      <c r="AY18" s="145">
        <f>IF(AX18=1,#REF!,0)</f>
        <v>0</v>
      </c>
      <c r="AZ18" s="145" t="e">
        <f>IF(AX18=2,#REF!,0)</f>
        <v>#REF!</v>
      </c>
      <c r="BA18" s="145">
        <f>IF(AX18=3,#REF!,0)</f>
        <v>0</v>
      </c>
      <c r="BB18" s="145">
        <f>IF(AX18=4,#REF!,0)</f>
        <v>0</v>
      </c>
      <c r="BC18" s="145">
        <f>IF(AX18=5,#REF!,0)</f>
        <v>0</v>
      </c>
      <c r="BY18" s="172">
        <v>1</v>
      </c>
      <c r="BZ18" s="172">
        <v>7</v>
      </c>
      <c r="CX18" s="145">
        <v>0</v>
      </c>
    </row>
    <row r="19" spans="1:102" ht="22.5" x14ac:dyDescent="0.2">
      <c r="A19" s="168">
        <v>10</v>
      </c>
      <c r="B19" s="169" t="s">
        <v>104</v>
      </c>
      <c r="C19" s="170" t="s">
        <v>105</v>
      </c>
      <c r="D19" s="171" t="s">
        <v>84</v>
      </c>
      <c r="E19" s="191">
        <v>3</v>
      </c>
      <c r="F19" s="193"/>
      <c r="G19" s="193">
        <f t="shared" ref="G19:G20" si="1">F19*E19</f>
        <v>0</v>
      </c>
      <c r="M19" s="167">
        <v>2</v>
      </c>
      <c r="Y19" s="145">
        <v>3</v>
      </c>
      <c r="Z19" s="145">
        <v>7</v>
      </c>
      <c r="AA19" s="145">
        <v>55347623</v>
      </c>
      <c r="AX19" s="145">
        <v>2</v>
      </c>
      <c r="AY19" s="145">
        <f>IF(AX19=1,#REF!,0)</f>
        <v>0</v>
      </c>
      <c r="AZ19" s="145" t="e">
        <f>IF(AX19=2,#REF!,0)</f>
        <v>#REF!</v>
      </c>
      <c r="BA19" s="145">
        <f>IF(AX19=3,#REF!,0)</f>
        <v>0</v>
      </c>
      <c r="BB19" s="145">
        <f>IF(AX19=4,#REF!,0)</f>
        <v>0</v>
      </c>
      <c r="BC19" s="145">
        <f>IF(AX19=5,#REF!,0)</f>
        <v>0</v>
      </c>
      <c r="BY19" s="172">
        <v>3</v>
      </c>
      <c r="BZ19" s="172">
        <v>7</v>
      </c>
      <c r="CX19" s="145">
        <v>0</v>
      </c>
    </row>
    <row r="20" spans="1:102" x14ac:dyDescent="0.2">
      <c r="A20" s="168">
        <v>11</v>
      </c>
      <c r="B20" s="169" t="s">
        <v>106</v>
      </c>
      <c r="C20" s="170" t="s">
        <v>107</v>
      </c>
      <c r="D20" s="171" t="s">
        <v>62</v>
      </c>
      <c r="E20" s="191">
        <v>3.8489</v>
      </c>
      <c r="F20" s="193"/>
      <c r="G20" s="193">
        <f t="shared" si="1"/>
        <v>0</v>
      </c>
      <c r="M20" s="167">
        <v>2</v>
      </c>
      <c r="Y20" s="145">
        <v>7</v>
      </c>
      <c r="Z20" s="145">
        <v>1002</v>
      </c>
      <c r="AA20" s="145">
        <v>5</v>
      </c>
      <c r="AX20" s="145">
        <v>2</v>
      </c>
      <c r="AY20" s="145">
        <f>IF(AX20=1,#REF!,0)</f>
        <v>0</v>
      </c>
      <c r="AZ20" s="145" t="e">
        <f>IF(AX20=2,#REF!,0)</f>
        <v>#REF!</v>
      </c>
      <c r="BA20" s="145">
        <f>IF(AX20=3,#REF!,0)</f>
        <v>0</v>
      </c>
      <c r="BB20" s="145">
        <f>IF(AX20=4,#REF!,0)</f>
        <v>0</v>
      </c>
      <c r="BC20" s="145">
        <f>IF(AX20=5,#REF!,0)</f>
        <v>0</v>
      </c>
      <c r="BY20" s="172">
        <v>7</v>
      </c>
      <c r="BZ20" s="172">
        <v>1002</v>
      </c>
      <c r="CX20" s="145">
        <v>0</v>
      </c>
    </row>
    <row r="21" spans="1:102" x14ac:dyDescent="0.2">
      <c r="A21" s="173"/>
      <c r="B21" s="174" t="s">
        <v>75</v>
      </c>
      <c r="C21" s="175" t="str">
        <f>CONCATENATE(B17," ",C17)</f>
        <v>725 Zařizovací předměty</v>
      </c>
      <c r="D21" s="176"/>
      <c r="E21" s="177"/>
      <c r="F21" s="194"/>
      <c r="G21" s="194">
        <f>SUM(G18:G20)</f>
        <v>0</v>
      </c>
      <c r="M21" s="167">
        <v>4</v>
      </c>
      <c r="AY21" s="178">
        <f>SUM(AY17:AY20)</f>
        <v>0</v>
      </c>
      <c r="AZ21" s="178" t="e">
        <f>SUM(AZ17:AZ20)</f>
        <v>#REF!</v>
      </c>
      <c r="BA21" s="178">
        <f>SUM(BA17:BA20)</f>
        <v>0</v>
      </c>
      <c r="BB21" s="178">
        <f>SUM(BB17:BB20)</f>
        <v>0</v>
      </c>
      <c r="BC21" s="178">
        <f>SUM(BC17:BC20)</f>
        <v>0</v>
      </c>
    </row>
    <row r="22" spans="1:102" x14ac:dyDescent="0.2">
      <c r="E22" s="145"/>
      <c r="G22" s="192">
        <f>G16+G21</f>
        <v>0</v>
      </c>
    </row>
    <row r="23" spans="1:102" x14ac:dyDescent="0.2">
      <c r="E23" s="145"/>
    </row>
    <row r="24" spans="1:102" x14ac:dyDescent="0.2">
      <c r="E24" s="145"/>
    </row>
    <row r="25" spans="1:102" x14ac:dyDescent="0.2">
      <c r="E25" s="145"/>
    </row>
    <row r="26" spans="1:102" x14ac:dyDescent="0.2">
      <c r="E26" s="145"/>
    </row>
    <row r="27" spans="1:102" x14ac:dyDescent="0.2">
      <c r="E27" s="145"/>
    </row>
    <row r="28" spans="1:102" x14ac:dyDescent="0.2">
      <c r="E28" s="145"/>
    </row>
    <row r="29" spans="1:102" x14ac:dyDescent="0.2">
      <c r="E29" s="145"/>
    </row>
    <row r="30" spans="1:102" x14ac:dyDescent="0.2">
      <c r="E30" s="145"/>
    </row>
    <row r="31" spans="1:102" x14ac:dyDescent="0.2">
      <c r="E31" s="145"/>
    </row>
    <row r="32" spans="1:102" x14ac:dyDescent="0.2">
      <c r="E32" s="145"/>
    </row>
    <row r="33" spans="1:7" x14ac:dyDescent="0.2">
      <c r="E33" s="145"/>
    </row>
    <row r="34" spans="1:7" x14ac:dyDescent="0.2">
      <c r="E34" s="145"/>
    </row>
    <row r="35" spans="1:7" x14ac:dyDescent="0.2">
      <c r="E35" s="145"/>
    </row>
    <row r="36" spans="1:7" x14ac:dyDescent="0.2">
      <c r="E36" s="145"/>
    </row>
    <row r="37" spans="1:7" x14ac:dyDescent="0.2">
      <c r="E37" s="145"/>
    </row>
    <row r="38" spans="1:7" x14ac:dyDescent="0.2">
      <c r="E38" s="145"/>
    </row>
    <row r="39" spans="1:7" x14ac:dyDescent="0.2">
      <c r="E39" s="145"/>
    </row>
    <row r="40" spans="1:7" x14ac:dyDescent="0.2">
      <c r="E40" s="145"/>
    </row>
    <row r="41" spans="1:7" x14ac:dyDescent="0.2">
      <c r="E41" s="145"/>
    </row>
    <row r="42" spans="1:7" x14ac:dyDescent="0.2">
      <c r="E42" s="145"/>
    </row>
    <row r="43" spans="1:7" x14ac:dyDescent="0.2">
      <c r="E43" s="145"/>
    </row>
    <row r="44" spans="1:7" x14ac:dyDescent="0.2">
      <c r="E44" s="145"/>
    </row>
    <row r="45" spans="1:7" x14ac:dyDescent="0.2">
      <c r="A45" s="179"/>
      <c r="B45" s="179"/>
      <c r="C45" s="179"/>
      <c r="D45" s="179"/>
      <c r="E45" s="179"/>
      <c r="F45" s="179"/>
      <c r="G45" s="179"/>
    </row>
    <row r="46" spans="1:7" x14ac:dyDescent="0.2">
      <c r="A46" s="179"/>
      <c r="B46" s="179"/>
      <c r="C46" s="179"/>
      <c r="D46" s="179"/>
      <c r="E46" s="179"/>
      <c r="F46" s="179"/>
      <c r="G46" s="179"/>
    </row>
    <row r="47" spans="1:7" x14ac:dyDescent="0.2">
      <c r="A47" s="179"/>
      <c r="B47" s="179"/>
      <c r="C47" s="179"/>
      <c r="D47" s="179"/>
      <c r="E47" s="179"/>
      <c r="F47" s="179"/>
      <c r="G47" s="179"/>
    </row>
    <row r="48" spans="1:7" x14ac:dyDescent="0.2">
      <c r="A48" s="179"/>
      <c r="B48" s="179"/>
      <c r="C48" s="179"/>
      <c r="D48" s="179"/>
      <c r="E48" s="179"/>
      <c r="F48" s="179"/>
      <c r="G48" s="179"/>
    </row>
    <row r="49" spans="5:5" x14ac:dyDescent="0.2">
      <c r="E49" s="145"/>
    </row>
    <row r="50" spans="5:5" x14ac:dyDescent="0.2">
      <c r="E50" s="145"/>
    </row>
    <row r="51" spans="5:5" x14ac:dyDescent="0.2">
      <c r="E51" s="145"/>
    </row>
    <row r="52" spans="5:5" x14ac:dyDescent="0.2">
      <c r="E52" s="145"/>
    </row>
    <row r="53" spans="5:5" x14ac:dyDescent="0.2">
      <c r="E53" s="145"/>
    </row>
    <row r="54" spans="5:5" x14ac:dyDescent="0.2">
      <c r="E54" s="145"/>
    </row>
    <row r="55" spans="5:5" x14ac:dyDescent="0.2">
      <c r="E55" s="145"/>
    </row>
    <row r="56" spans="5:5" x14ac:dyDescent="0.2">
      <c r="E56" s="145"/>
    </row>
    <row r="57" spans="5:5" x14ac:dyDescent="0.2">
      <c r="E57" s="145"/>
    </row>
    <row r="58" spans="5:5" x14ac:dyDescent="0.2">
      <c r="E58" s="145"/>
    </row>
    <row r="59" spans="5:5" x14ac:dyDescent="0.2">
      <c r="E59" s="145"/>
    </row>
    <row r="60" spans="5:5" x14ac:dyDescent="0.2">
      <c r="E60" s="145"/>
    </row>
    <row r="61" spans="5:5" x14ac:dyDescent="0.2">
      <c r="E61" s="145"/>
    </row>
    <row r="62" spans="5:5" x14ac:dyDescent="0.2">
      <c r="E62" s="145"/>
    </row>
    <row r="63" spans="5:5" x14ac:dyDescent="0.2">
      <c r="E63" s="145"/>
    </row>
    <row r="64" spans="5:5" x14ac:dyDescent="0.2">
      <c r="E64" s="145"/>
    </row>
    <row r="65" spans="1:5" x14ac:dyDescent="0.2">
      <c r="E65" s="145"/>
    </row>
    <row r="66" spans="1:5" x14ac:dyDescent="0.2">
      <c r="E66" s="145"/>
    </row>
    <row r="67" spans="1:5" x14ac:dyDescent="0.2">
      <c r="E67" s="145"/>
    </row>
    <row r="68" spans="1:5" x14ac:dyDescent="0.2">
      <c r="E68" s="145"/>
    </row>
    <row r="69" spans="1:5" x14ac:dyDescent="0.2">
      <c r="E69" s="145"/>
    </row>
    <row r="70" spans="1:5" x14ac:dyDescent="0.2">
      <c r="E70" s="145"/>
    </row>
    <row r="71" spans="1:5" x14ac:dyDescent="0.2">
      <c r="E71" s="145"/>
    </row>
    <row r="72" spans="1:5" x14ac:dyDescent="0.2">
      <c r="E72" s="145"/>
    </row>
    <row r="73" spans="1:5" x14ac:dyDescent="0.2">
      <c r="E73" s="145"/>
    </row>
    <row r="74" spans="1:5" x14ac:dyDescent="0.2">
      <c r="E74" s="145"/>
    </row>
    <row r="75" spans="1:5" x14ac:dyDescent="0.2">
      <c r="E75" s="145"/>
    </row>
    <row r="76" spans="1:5" x14ac:dyDescent="0.2">
      <c r="E76" s="145"/>
    </row>
    <row r="77" spans="1:5" x14ac:dyDescent="0.2">
      <c r="E77" s="145"/>
    </row>
    <row r="78" spans="1:5" x14ac:dyDescent="0.2">
      <c r="E78" s="145"/>
    </row>
    <row r="79" spans="1:5" x14ac:dyDescent="0.2">
      <c r="E79" s="145"/>
    </row>
    <row r="80" spans="1:5" x14ac:dyDescent="0.2">
      <c r="A80" s="180"/>
      <c r="B80" s="180"/>
    </row>
    <row r="81" spans="1:7" x14ac:dyDescent="0.2">
      <c r="A81" s="179"/>
      <c r="B81" s="179"/>
      <c r="C81" s="182"/>
      <c r="D81" s="182"/>
      <c r="E81" s="183"/>
      <c r="F81" s="182"/>
      <c r="G81" s="184"/>
    </row>
    <row r="82" spans="1:7" x14ac:dyDescent="0.2">
      <c r="A82" s="185"/>
      <c r="B82" s="185"/>
      <c r="C82" s="179"/>
      <c r="D82" s="179"/>
      <c r="E82" s="186"/>
      <c r="F82" s="179"/>
      <c r="G82" s="179"/>
    </row>
    <row r="83" spans="1:7" x14ac:dyDescent="0.2">
      <c r="A83" s="179"/>
      <c r="B83" s="179"/>
      <c r="C83" s="179"/>
      <c r="D83" s="179"/>
      <c r="E83" s="186"/>
      <c r="F83" s="179"/>
      <c r="G83" s="179"/>
    </row>
    <row r="84" spans="1:7" x14ac:dyDescent="0.2">
      <c r="A84" s="179"/>
      <c r="B84" s="179"/>
      <c r="C84" s="179"/>
      <c r="D84" s="179"/>
      <c r="E84" s="186"/>
      <c r="F84" s="179"/>
      <c r="G84" s="179"/>
    </row>
    <row r="85" spans="1:7" x14ac:dyDescent="0.2">
      <c r="A85" s="179"/>
      <c r="B85" s="179"/>
      <c r="C85" s="179"/>
      <c r="D85" s="179"/>
      <c r="E85" s="186"/>
      <c r="F85" s="179"/>
      <c r="G85" s="179"/>
    </row>
    <row r="86" spans="1:7" x14ac:dyDescent="0.2">
      <c r="A86" s="179"/>
      <c r="B86" s="179"/>
      <c r="C86" s="179"/>
      <c r="D86" s="179"/>
      <c r="E86" s="186"/>
      <c r="F86" s="179"/>
      <c r="G86" s="179"/>
    </row>
    <row r="87" spans="1:7" x14ac:dyDescent="0.2">
      <c r="A87" s="179"/>
      <c r="B87" s="179"/>
      <c r="C87" s="179"/>
      <c r="D87" s="179"/>
      <c r="E87" s="186"/>
      <c r="F87" s="179"/>
      <c r="G87" s="179"/>
    </row>
    <row r="88" spans="1:7" x14ac:dyDescent="0.2">
      <c r="A88" s="179"/>
      <c r="B88" s="179"/>
      <c r="C88" s="179"/>
      <c r="D88" s="179"/>
      <c r="E88" s="186"/>
      <c r="F88" s="179"/>
      <c r="G88" s="179"/>
    </row>
    <row r="89" spans="1:7" x14ac:dyDescent="0.2">
      <c r="A89" s="179"/>
      <c r="B89" s="179"/>
      <c r="C89" s="179"/>
      <c r="D89" s="179"/>
      <c r="E89" s="186"/>
      <c r="F89" s="179"/>
      <c r="G89" s="179"/>
    </row>
    <row r="90" spans="1:7" x14ac:dyDescent="0.2">
      <c r="A90" s="179"/>
      <c r="B90" s="179"/>
      <c r="C90" s="179"/>
      <c r="D90" s="179"/>
      <c r="E90" s="186"/>
      <c r="F90" s="179"/>
      <c r="G90" s="179"/>
    </row>
    <row r="91" spans="1:7" x14ac:dyDescent="0.2">
      <c r="A91" s="179"/>
      <c r="B91" s="179"/>
      <c r="C91" s="179"/>
      <c r="D91" s="179"/>
      <c r="E91" s="186"/>
      <c r="F91" s="179"/>
      <c r="G91" s="179"/>
    </row>
    <row r="92" spans="1:7" x14ac:dyDescent="0.2">
      <c r="A92" s="179"/>
      <c r="B92" s="179"/>
      <c r="C92" s="179"/>
      <c r="D92" s="179"/>
      <c r="E92" s="186"/>
      <c r="F92" s="179"/>
      <c r="G92" s="179"/>
    </row>
    <row r="93" spans="1:7" x14ac:dyDescent="0.2">
      <c r="A93" s="179"/>
      <c r="B93" s="179"/>
      <c r="C93" s="179"/>
      <c r="D93" s="179"/>
      <c r="E93" s="186"/>
      <c r="F93" s="179"/>
      <c r="G93" s="179"/>
    </row>
    <row r="94" spans="1:7" x14ac:dyDescent="0.2">
      <c r="A94" s="179"/>
      <c r="B94" s="179"/>
      <c r="C94" s="179"/>
      <c r="D94" s="179"/>
      <c r="E94" s="186"/>
      <c r="F94" s="179"/>
      <c r="G94" s="17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Dvorakova</cp:lastModifiedBy>
  <cp:lastPrinted>2015-04-12T17:56:24Z</cp:lastPrinted>
  <dcterms:created xsi:type="dcterms:W3CDTF">2015-04-11T15:19:51Z</dcterms:created>
  <dcterms:modified xsi:type="dcterms:W3CDTF">2015-04-20T07:11:44Z</dcterms:modified>
</cp:coreProperties>
</file>